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actice Documents\Marketing\Articles\COVID-19 - Content\COVID-19 Business Checklist\"/>
    </mc:Choice>
  </mc:AlternateContent>
  <bookViews>
    <workbookView xWindow="0" yWindow="0" windowWidth="28800" windowHeight="11835"/>
  </bookViews>
  <sheets>
    <sheet name="Cash Summary" sheetId="1" r:id="rId1"/>
  </sheets>
  <calcPr calcId="152511"/>
</workbook>
</file>

<file path=xl/calcChain.xml><?xml version="1.0" encoding="utf-8"?>
<calcChain xmlns="http://schemas.openxmlformats.org/spreadsheetml/2006/main">
  <c r="G53" i="1" l="1"/>
  <c r="G54" i="1"/>
  <c r="H54" i="1"/>
  <c r="I54" i="1"/>
  <c r="J54" i="1"/>
  <c r="K54" i="1"/>
  <c r="L54" i="1"/>
  <c r="M54" i="1"/>
  <c r="N54" i="1"/>
  <c r="O54" i="1"/>
  <c r="P54" i="1"/>
  <c r="G55" i="1"/>
  <c r="H53" i="1" s="1"/>
  <c r="H55" i="1" s="1"/>
  <c r="I53" i="1" s="1"/>
  <c r="I55" i="1" s="1"/>
  <c r="J53" i="1" s="1"/>
  <c r="J55" i="1" s="1"/>
  <c r="K53" i="1" s="1"/>
  <c r="K55" i="1" s="1"/>
  <c r="L53" i="1" s="1"/>
  <c r="L55" i="1" s="1"/>
  <c r="M53" i="1" s="1"/>
  <c r="M55" i="1" s="1"/>
  <c r="N53" i="1" s="1"/>
  <c r="N55" i="1" s="1"/>
  <c r="O53" i="1" s="1"/>
  <c r="O55" i="1" s="1"/>
  <c r="P53" i="1" s="1"/>
  <c r="P55" i="1" s="1"/>
  <c r="F54" i="1"/>
  <c r="F55" i="1"/>
  <c r="E55" i="1"/>
  <c r="F53" i="1"/>
  <c r="E54" i="1"/>
  <c r="E53" i="1"/>
  <c r="Q47" i="1"/>
  <c r="F34" i="1"/>
  <c r="G34" i="1"/>
  <c r="H34" i="1"/>
  <c r="I34" i="1"/>
  <c r="J34" i="1"/>
  <c r="K34" i="1"/>
  <c r="L34" i="1"/>
  <c r="M34" i="1"/>
  <c r="N34" i="1"/>
  <c r="O34" i="1"/>
  <c r="P34" i="1"/>
  <c r="E34" i="1"/>
  <c r="Q34" i="1" s="1"/>
  <c r="G12" i="1"/>
  <c r="H12" i="1"/>
  <c r="I12" i="1"/>
  <c r="J12" i="1"/>
  <c r="K12" i="1"/>
  <c r="L12" i="1"/>
  <c r="M12" i="1"/>
  <c r="N12" i="1"/>
  <c r="O12" i="1"/>
  <c r="P12" i="1"/>
  <c r="F12" i="1"/>
  <c r="F16" i="1"/>
  <c r="G16" i="1"/>
  <c r="H16" i="1"/>
  <c r="I16" i="1"/>
  <c r="J16" i="1"/>
  <c r="K16" i="1"/>
  <c r="L16" i="1"/>
  <c r="M16" i="1"/>
  <c r="N16" i="1"/>
  <c r="O16" i="1"/>
  <c r="P16" i="1"/>
  <c r="E16" i="1"/>
  <c r="E44" i="1"/>
  <c r="E45" i="1"/>
  <c r="Q45" i="1" s="1"/>
  <c r="E46" i="1"/>
  <c r="Q46" i="1" s="1"/>
  <c r="E43" i="1"/>
  <c r="Q43" i="1" s="1"/>
  <c r="Q12" i="1"/>
  <c r="E20" i="1"/>
  <c r="Q20" i="1" s="1"/>
  <c r="E21" i="1"/>
  <c r="Q21" i="1" s="1"/>
  <c r="E22" i="1"/>
  <c r="Q22" i="1" s="1"/>
  <c r="E23" i="1"/>
  <c r="Q23" i="1" s="1"/>
  <c r="E24" i="1"/>
  <c r="Q24" i="1" s="1"/>
  <c r="E25" i="1"/>
  <c r="Q25" i="1" s="1"/>
  <c r="E26" i="1"/>
  <c r="Q26" i="1" s="1"/>
  <c r="E27" i="1"/>
  <c r="Q27" i="1" s="1"/>
  <c r="E28" i="1"/>
  <c r="Q28" i="1" s="1"/>
  <c r="E29" i="1"/>
  <c r="Q29" i="1" s="1"/>
  <c r="E30" i="1"/>
  <c r="Q30" i="1" s="1"/>
  <c r="E31" i="1"/>
  <c r="Q31" i="1" s="1"/>
  <c r="E32" i="1"/>
  <c r="Q32" i="1" s="1"/>
  <c r="Q33" i="1"/>
  <c r="Q35" i="1"/>
  <c r="E19" i="1"/>
  <c r="E38" i="1" s="1"/>
  <c r="E11" i="1"/>
  <c r="E10" i="1"/>
  <c r="Q11" i="1"/>
  <c r="Q10" i="1"/>
  <c r="F49" i="1"/>
  <c r="G49" i="1"/>
  <c r="H49" i="1"/>
  <c r="I49" i="1"/>
  <c r="J49" i="1"/>
  <c r="K49" i="1"/>
  <c r="L49" i="1"/>
  <c r="M49" i="1"/>
  <c r="N49" i="1"/>
  <c r="O49" i="1"/>
  <c r="P49" i="1"/>
  <c r="G38" i="1"/>
  <c r="C49" i="1"/>
  <c r="B49" i="1"/>
  <c r="C34" i="1"/>
  <c r="B16" i="1"/>
  <c r="C16" i="1"/>
  <c r="B38" i="1"/>
  <c r="B40" i="1" s="1"/>
  <c r="C38" i="1"/>
  <c r="C40" i="1" s="1"/>
  <c r="C50" i="1" s="1"/>
  <c r="P38" i="1" l="1"/>
  <c r="P40" i="1" s="1"/>
  <c r="P50" i="1" s="1"/>
  <c r="M38" i="1"/>
  <c r="N38" i="1"/>
  <c r="K38" i="1"/>
  <c r="I38" i="1"/>
  <c r="I40" i="1" s="1"/>
  <c r="I50" i="1" s="1"/>
  <c r="F38" i="1"/>
  <c r="H38" i="1"/>
  <c r="J38" i="1"/>
  <c r="Q16" i="1"/>
  <c r="F40" i="1"/>
  <c r="F50" i="1" s="1"/>
  <c r="H40" i="1"/>
  <c r="H50" i="1" s="1"/>
  <c r="J40" i="1"/>
  <c r="J50" i="1" s="1"/>
  <c r="N40" i="1"/>
  <c r="N50" i="1" s="1"/>
  <c r="E49" i="1"/>
  <c r="Q44" i="1"/>
  <c r="G40" i="1"/>
  <c r="G50" i="1" s="1"/>
  <c r="K40" i="1"/>
  <c r="K50" i="1" s="1"/>
  <c r="M40" i="1"/>
  <c r="M50" i="1" s="1"/>
  <c r="Q49" i="1"/>
  <c r="E40" i="1"/>
  <c r="E50" i="1" s="1"/>
  <c r="B50" i="1"/>
  <c r="L38" i="1" l="1"/>
  <c r="L40" i="1" s="1"/>
  <c r="L50" i="1" s="1"/>
  <c r="B54" i="1"/>
  <c r="B55" i="1" s="1"/>
  <c r="O38" i="1" l="1"/>
  <c r="O40" i="1" s="1"/>
  <c r="O50" i="1" s="1"/>
  <c r="Q19" i="1"/>
  <c r="Q38" i="1" s="1"/>
  <c r="Q40" i="1" s="1"/>
  <c r="Q50" i="1" s="1"/>
</calcChain>
</file>

<file path=xl/sharedStrings.xml><?xml version="1.0" encoding="utf-8"?>
<sst xmlns="http://schemas.openxmlformats.org/spreadsheetml/2006/main" count="48" uniqueCount="48">
  <si>
    <t>Cash Summary</t>
  </si>
  <si>
    <t>Demo Company (AU)</t>
  </si>
  <si>
    <t>For the month ended 30 April 2020</t>
  </si>
  <si>
    <t>Including GST</t>
  </si>
  <si>
    <t>Apr 2020</t>
  </si>
  <si>
    <t>Monthly Avg</t>
  </si>
  <si>
    <t>Income</t>
  </si>
  <si>
    <t>Interest Income</t>
  </si>
  <si>
    <t>Sales</t>
  </si>
  <si>
    <t>Total Income</t>
  </si>
  <si>
    <t>Less Operating Expenses</t>
  </si>
  <si>
    <t>Advertising</t>
  </si>
  <si>
    <t>Bank Fees</t>
  </si>
  <si>
    <t>Cleaning</t>
  </si>
  <si>
    <t>Consulting &amp; Accounting</t>
  </si>
  <si>
    <t>Entertainment</t>
  </si>
  <si>
    <t>General Expenses</t>
  </si>
  <si>
    <t>Legal expenses</t>
  </si>
  <si>
    <t>Light, Power, Heating</t>
  </si>
  <si>
    <t>Motor Vehicle Expenses</t>
  </si>
  <si>
    <t>Office Expenses</t>
  </si>
  <si>
    <t>Printing &amp; Stationery</t>
  </si>
  <si>
    <t>Rent</t>
  </si>
  <si>
    <t>Telephone &amp; Internet</t>
  </si>
  <si>
    <t>Travel - National</t>
  </si>
  <si>
    <t>Wages and Salaries</t>
  </si>
  <si>
    <t>PAYG Withholdings Payable</t>
  </si>
  <si>
    <t>Total Operating Expenses</t>
  </si>
  <si>
    <t>Operating Surplus (Deficit)</t>
  </si>
  <si>
    <t>Plus Non Operating Movements</t>
  </si>
  <si>
    <t>Office Equipment</t>
  </si>
  <si>
    <t>Less Accumulated Depreciation on Office Equipment</t>
  </si>
  <si>
    <t>Total Non Operating Movements</t>
  </si>
  <si>
    <t>Net Cash Movement</t>
  </si>
  <si>
    <t>Summary</t>
  </si>
  <si>
    <t>Opening Balance</t>
  </si>
  <si>
    <t>Plus Net Cash Movement</t>
  </si>
  <si>
    <t>Closing Balance</t>
  </si>
  <si>
    <t xml:space="preserve">Last 12 months </t>
  </si>
  <si>
    <t>Total</t>
  </si>
  <si>
    <t xml:space="preserve">Cash Flow Forecast - 12 months </t>
  </si>
  <si>
    <t>Superannuation</t>
  </si>
  <si>
    <t>Loan Repayments - Business Loan</t>
  </si>
  <si>
    <t>Loan Repayments - Equipment Loan</t>
  </si>
  <si>
    <t>Drawings</t>
  </si>
  <si>
    <t>Loans Received from Government Assistance</t>
  </si>
  <si>
    <t>Jobkeeper - Wages Subsidy (GST Free)</t>
  </si>
  <si>
    <t>Apprentice/Trainer Wages Subsidy (GST Free)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</si>
</sst>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$-809]#,##0.00;\-[$$-809]#,##0.00"/>
    <numFmt numFmtId="173" formatCode="_-* #,##0_-;\-* #,##0_-;_-* &quot;-&quot;??_-;_-@_-"/>
    <numFmt numFmtId="174" formatCode="#,##0;[Red]\(#,##0\)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2" fillId="0" borderId="0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vertical="top" wrapText="1"/>
    </xf>
    <xf numFmtId="43" fontId="0" fillId="0" borderId="0" xfId="1" applyFont="1">
      <alignment vertical="center"/>
    </xf>
    <xf numFmtId="43" fontId="4" fillId="0" borderId="1" xfId="1" applyFont="1" applyFill="1" applyBorder="1" applyAlignment="1" applyProtection="1">
      <alignment vertical="center"/>
    </xf>
    <xf numFmtId="43" fontId="4" fillId="0" borderId="2" xfId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43" fontId="2" fillId="0" borderId="1" xfId="1" applyFont="1" applyFill="1" applyBorder="1" applyAlignment="1" applyProtection="1">
      <alignment vertical="center"/>
    </xf>
    <xf numFmtId="0" fontId="7" fillId="2" borderId="0" xfId="0" applyFont="1" applyFill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173" fontId="0" fillId="0" borderId="0" xfId="1" applyNumberFormat="1" applyFont="1">
      <alignment vertical="center"/>
    </xf>
    <xf numFmtId="43" fontId="0" fillId="0" borderId="0" xfId="1" applyFont="1" applyBorder="1">
      <alignment vertical="center"/>
    </xf>
    <xf numFmtId="174" fontId="0" fillId="0" borderId="0" xfId="0" applyNumberFormat="1">
      <alignment vertical="center"/>
    </xf>
    <xf numFmtId="174" fontId="0" fillId="0" borderId="0" xfId="1" applyNumberFormat="1" applyFont="1">
      <alignment vertical="center"/>
    </xf>
    <xf numFmtId="174" fontId="0" fillId="0" borderId="1" xfId="1" applyNumberFormat="1" applyFont="1" applyBorder="1">
      <alignment vertical="center"/>
    </xf>
    <xf numFmtId="174" fontId="4" fillId="0" borderId="1" xfId="1" applyNumberFormat="1" applyFont="1" applyFill="1" applyBorder="1" applyAlignment="1" applyProtection="1">
      <alignment vertical="center"/>
    </xf>
    <xf numFmtId="174" fontId="4" fillId="0" borderId="2" xfId="1" applyNumberFormat="1" applyFont="1" applyFill="1" applyBorder="1" applyAlignment="1" applyProtection="1">
      <alignment vertical="center"/>
    </xf>
    <xf numFmtId="174" fontId="0" fillId="0" borderId="0" xfId="1" applyNumberFormat="1" applyFont="1" applyBorder="1">
      <alignment vertical="center"/>
    </xf>
    <xf numFmtId="174" fontId="0" fillId="0" borderId="3" xfId="1" applyNumberFormat="1" applyFont="1" applyBorder="1">
      <alignment vertical="center"/>
    </xf>
    <xf numFmtId="174" fontId="0" fillId="0" borderId="0" xfId="0" applyNumberForma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4" fontId="0" fillId="3" borderId="0" xfId="0" applyNumberFormat="1" applyFill="1">
      <alignment vertical="center"/>
    </xf>
    <xf numFmtId="174" fontId="0" fillId="3" borderId="0" xfId="1" applyNumberFormat="1" applyFont="1" applyFill="1">
      <alignment vertical="center"/>
    </xf>
    <xf numFmtId="174" fontId="0" fillId="3" borderId="1" xfId="1" applyNumberFormat="1" applyFont="1" applyFill="1" applyBorder="1">
      <alignment vertical="center"/>
    </xf>
    <xf numFmtId="174" fontId="4" fillId="3" borderId="1" xfId="1" applyNumberFormat="1" applyFont="1" applyFill="1" applyBorder="1" applyAlignment="1" applyProtection="1">
      <alignment vertical="center"/>
    </xf>
    <xf numFmtId="174" fontId="4" fillId="3" borderId="2" xfId="1" applyNumberFormat="1" applyFont="1" applyFill="1" applyBorder="1" applyAlignment="1" applyProtection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zoomScale="70" zoomScaleNormal="70" workbookViewId="0">
      <selection activeCell="V18" sqref="V18"/>
    </sheetView>
  </sheetViews>
  <sheetFormatPr defaultRowHeight="12.75" customHeight="1" x14ac:dyDescent="0.2"/>
  <cols>
    <col min="1" max="1" width="44" customWidth="1"/>
    <col min="2" max="2" width="14.28515625" customWidth="1"/>
    <col min="3" max="3" width="15.85546875" customWidth="1"/>
    <col min="4" max="4" width="9.140625" style="8"/>
    <col min="5" max="5" width="10.28515625" bestFit="1" customWidth="1"/>
    <col min="6" max="6" width="11.85546875" customWidth="1"/>
    <col min="7" max="16" width="10.28515625" bestFit="1" customWidth="1"/>
    <col min="17" max="17" width="11.28515625" bestFit="1" customWidth="1"/>
  </cols>
  <sheetData>
    <row r="1" spans="1:18" ht="12.75" customHeight="1" x14ac:dyDescent="0.2">
      <c r="A1" s="4" t="s">
        <v>0</v>
      </c>
      <c r="B1" s="4"/>
      <c r="C1" s="4"/>
    </row>
    <row r="2" spans="1:18" ht="12.75" customHeight="1" x14ac:dyDescent="0.2">
      <c r="A2" s="5" t="s">
        <v>1</v>
      </c>
      <c r="B2" s="5"/>
      <c r="C2" s="5"/>
    </row>
    <row r="3" spans="1:18" ht="12.75" customHeight="1" x14ac:dyDescent="0.2">
      <c r="A3" s="5" t="s">
        <v>2</v>
      </c>
      <c r="B3" s="5"/>
      <c r="C3" s="5"/>
    </row>
    <row r="4" spans="1:18" ht="12.75" customHeight="1" x14ac:dyDescent="0.2">
      <c r="A4" s="6" t="s">
        <v>3</v>
      </c>
      <c r="B4" s="6"/>
      <c r="C4" s="6"/>
    </row>
    <row r="5" spans="1:18" ht="12.75" customHeight="1" x14ac:dyDescent="0.2">
      <c r="A5" s="7"/>
      <c r="B5" s="7"/>
      <c r="C5" s="7"/>
    </row>
    <row r="6" spans="1:18" ht="17.25" customHeight="1" x14ac:dyDescent="0.2">
      <c r="A6" s="8"/>
      <c r="B6" s="10"/>
      <c r="C6" s="12" t="s">
        <v>38</v>
      </c>
      <c r="E6" s="20" t="s">
        <v>40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ht="12.75" customHeight="1" x14ac:dyDescent="0.2">
      <c r="A7" s="9"/>
      <c r="B7" s="11" t="s">
        <v>4</v>
      </c>
      <c r="C7" s="11" t="s">
        <v>5</v>
      </c>
      <c r="D7" s="2"/>
      <c r="E7" s="21">
        <v>43922</v>
      </c>
      <c r="F7" s="21">
        <v>43952</v>
      </c>
      <c r="G7" s="21">
        <v>43983</v>
      </c>
      <c r="H7" s="21">
        <v>44013</v>
      </c>
      <c r="I7" s="21">
        <v>44044</v>
      </c>
      <c r="J7" s="21">
        <v>44075</v>
      </c>
      <c r="K7" s="21">
        <v>44105</v>
      </c>
      <c r="L7" s="21">
        <v>44136</v>
      </c>
      <c r="M7" s="21">
        <v>44166</v>
      </c>
      <c r="N7" s="21">
        <v>44197</v>
      </c>
      <c r="O7" s="21">
        <v>44228</v>
      </c>
      <c r="P7" s="21">
        <v>44256</v>
      </c>
      <c r="Q7" s="32" t="s">
        <v>39</v>
      </c>
    </row>
    <row r="8" spans="1:18" ht="12.75" customHeight="1" x14ac:dyDescent="0.2">
      <c r="Q8" s="33"/>
    </row>
    <row r="9" spans="1:18" ht="12.75" customHeight="1" x14ac:dyDescent="0.2">
      <c r="A9" s="3" t="s">
        <v>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4"/>
    </row>
    <row r="10" spans="1:18" ht="12.75" customHeight="1" x14ac:dyDescent="0.2">
      <c r="A10" s="1" t="s">
        <v>7</v>
      </c>
      <c r="B10" s="13">
        <v>97.05</v>
      </c>
      <c r="C10" s="13">
        <v>24.262499999999999</v>
      </c>
      <c r="D10" s="14"/>
      <c r="E10" s="25">
        <f>+B10</f>
        <v>97.05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5">
        <f>SUM(E10:P10)</f>
        <v>97.05</v>
      </c>
      <c r="R10" s="22"/>
    </row>
    <row r="11" spans="1:18" ht="12.75" customHeight="1" x14ac:dyDescent="0.2">
      <c r="A11" s="1" t="s">
        <v>8</v>
      </c>
      <c r="B11" s="13">
        <v>7095</v>
      </c>
      <c r="C11" s="13">
        <v>8417.4</v>
      </c>
      <c r="D11" s="14"/>
      <c r="E11" s="25">
        <f>+B11</f>
        <v>7095</v>
      </c>
      <c r="F11" s="25">
        <v>7000</v>
      </c>
      <c r="G11" s="25">
        <v>6000</v>
      </c>
      <c r="H11" s="25">
        <v>5000</v>
      </c>
      <c r="I11" s="25">
        <v>2000</v>
      </c>
      <c r="J11" s="25">
        <v>2000</v>
      </c>
      <c r="K11" s="25">
        <v>4000</v>
      </c>
      <c r="L11" s="25">
        <v>4000</v>
      </c>
      <c r="M11" s="25">
        <v>9000</v>
      </c>
      <c r="N11" s="25">
        <v>10000</v>
      </c>
      <c r="O11" s="25">
        <v>12000</v>
      </c>
      <c r="P11" s="25">
        <v>14000</v>
      </c>
      <c r="Q11" s="35">
        <f>SUM(E11:P11)</f>
        <v>82095</v>
      </c>
      <c r="R11" s="22"/>
    </row>
    <row r="12" spans="1:18" ht="12.75" customHeight="1" x14ac:dyDescent="0.2">
      <c r="A12" s="1" t="s">
        <v>46</v>
      </c>
      <c r="B12" s="13"/>
      <c r="C12" s="13"/>
      <c r="D12" s="14"/>
      <c r="E12" s="25"/>
      <c r="F12" s="25">
        <f>750*4</f>
        <v>3000</v>
      </c>
      <c r="G12" s="25">
        <f t="shared" ref="G12:P12" si="0">750*4</f>
        <v>3000</v>
      </c>
      <c r="H12" s="25">
        <f t="shared" si="0"/>
        <v>3000</v>
      </c>
      <c r="I12" s="25">
        <f t="shared" si="0"/>
        <v>3000</v>
      </c>
      <c r="J12" s="25">
        <f t="shared" si="0"/>
        <v>3000</v>
      </c>
      <c r="K12" s="25">
        <f t="shared" si="0"/>
        <v>3000</v>
      </c>
      <c r="L12" s="25">
        <f t="shared" si="0"/>
        <v>3000</v>
      </c>
      <c r="M12" s="25">
        <f t="shared" si="0"/>
        <v>3000</v>
      </c>
      <c r="N12" s="25">
        <f t="shared" si="0"/>
        <v>3000</v>
      </c>
      <c r="O12" s="25">
        <f t="shared" si="0"/>
        <v>3000</v>
      </c>
      <c r="P12" s="25">
        <f t="shared" si="0"/>
        <v>3000</v>
      </c>
      <c r="Q12" s="35">
        <f>SUM(E12:P12)</f>
        <v>33000</v>
      </c>
      <c r="R12" s="22"/>
    </row>
    <row r="13" spans="1:18" ht="12.75" customHeight="1" x14ac:dyDescent="0.2">
      <c r="A13" s="1" t="s">
        <v>47</v>
      </c>
      <c r="B13" s="13"/>
      <c r="C13" s="13"/>
      <c r="D13" s="1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5"/>
      <c r="R13" s="22"/>
    </row>
    <row r="14" spans="1:18" ht="12.75" customHeight="1" x14ac:dyDescent="0.2">
      <c r="A14" s="1"/>
      <c r="B14" s="13"/>
      <c r="C14" s="13"/>
      <c r="D14" s="1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5"/>
      <c r="R14" s="22"/>
    </row>
    <row r="15" spans="1:18" ht="12.75" customHeight="1" x14ac:dyDescent="0.2">
      <c r="A15" s="1"/>
      <c r="B15" s="19"/>
      <c r="C15" s="19"/>
      <c r="D15" s="14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36"/>
      <c r="R15" s="22"/>
    </row>
    <row r="16" spans="1:18" ht="12.75" customHeight="1" x14ac:dyDescent="0.2">
      <c r="A16" s="18" t="s">
        <v>9</v>
      </c>
      <c r="B16" s="16">
        <f>SUM(B10:B11)</f>
        <v>7192.05</v>
      </c>
      <c r="C16" s="16">
        <f>SUM(C10:C11)</f>
        <v>8441.6625000000004</v>
      </c>
      <c r="D16" s="14"/>
      <c r="E16" s="27">
        <f>SUM(E10:E15)</f>
        <v>7192.05</v>
      </c>
      <c r="F16" s="27">
        <f t="shared" ref="F16:Q16" si="1">SUM(F10:F15)</f>
        <v>10000</v>
      </c>
      <c r="G16" s="27">
        <f t="shared" si="1"/>
        <v>9000</v>
      </c>
      <c r="H16" s="27">
        <f t="shared" si="1"/>
        <v>8000</v>
      </c>
      <c r="I16" s="27">
        <f t="shared" si="1"/>
        <v>5000</v>
      </c>
      <c r="J16" s="27">
        <f t="shared" si="1"/>
        <v>5000</v>
      </c>
      <c r="K16" s="27">
        <f t="shared" si="1"/>
        <v>7000</v>
      </c>
      <c r="L16" s="27">
        <f t="shared" si="1"/>
        <v>7000</v>
      </c>
      <c r="M16" s="27">
        <f t="shared" si="1"/>
        <v>12000</v>
      </c>
      <c r="N16" s="27">
        <f t="shared" si="1"/>
        <v>13000</v>
      </c>
      <c r="O16" s="27">
        <f t="shared" si="1"/>
        <v>15000</v>
      </c>
      <c r="P16" s="27">
        <f t="shared" si="1"/>
        <v>17000</v>
      </c>
      <c r="Q16" s="37">
        <f t="shared" si="1"/>
        <v>115192.05</v>
      </c>
      <c r="R16" s="22"/>
    </row>
    <row r="17" spans="1:18" ht="12.75" customHeight="1" x14ac:dyDescent="0.2">
      <c r="A17" s="8"/>
      <c r="B17" s="15"/>
      <c r="C17" s="15"/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35"/>
      <c r="R17" s="22"/>
    </row>
    <row r="18" spans="1:18" ht="12.75" customHeight="1" x14ac:dyDescent="0.2">
      <c r="A18" s="3" t="s">
        <v>10</v>
      </c>
      <c r="B18" s="15"/>
      <c r="C18" s="15"/>
      <c r="D18" s="2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35"/>
      <c r="R18" s="22"/>
    </row>
    <row r="19" spans="1:18" ht="12.75" customHeight="1" x14ac:dyDescent="0.2">
      <c r="A19" s="1" t="s">
        <v>11</v>
      </c>
      <c r="B19" s="13">
        <v>0</v>
      </c>
      <c r="C19" s="13">
        <v>3.3</v>
      </c>
      <c r="D19" s="14"/>
      <c r="E19" s="25">
        <f>+B19</f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5">
        <f>SUM(E19:P19)</f>
        <v>0</v>
      </c>
      <c r="R19" s="22"/>
    </row>
    <row r="20" spans="1:18" ht="12.75" customHeight="1" x14ac:dyDescent="0.2">
      <c r="A20" s="1" t="s">
        <v>12</v>
      </c>
      <c r="B20" s="13">
        <v>300</v>
      </c>
      <c r="C20" s="13">
        <v>82.875</v>
      </c>
      <c r="D20" s="14"/>
      <c r="E20" s="25">
        <f t="shared" ref="E20:E35" si="2">+B20</f>
        <v>300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5">
        <f t="shared" ref="Q20:Q35" si="3">SUM(E20:P20)</f>
        <v>300</v>
      </c>
      <c r="R20" s="22"/>
    </row>
    <row r="21" spans="1:18" ht="12.75" customHeight="1" x14ac:dyDescent="0.2">
      <c r="A21" s="1" t="s">
        <v>13</v>
      </c>
      <c r="B21" s="13">
        <v>0</v>
      </c>
      <c r="C21" s="13">
        <v>85.25</v>
      </c>
      <c r="D21" s="14"/>
      <c r="E21" s="25">
        <f t="shared" si="2"/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5">
        <f t="shared" si="3"/>
        <v>0</v>
      </c>
      <c r="R21" s="22"/>
    </row>
    <row r="22" spans="1:18" ht="12.75" customHeight="1" x14ac:dyDescent="0.2">
      <c r="A22" s="1" t="s">
        <v>14</v>
      </c>
      <c r="B22" s="13">
        <v>53.9</v>
      </c>
      <c r="C22" s="13">
        <v>26.95</v>
      </c>
      <c r="D22" s="14"/>
      <c r="E22" s="25">
        <f t="shared" si="2"/>
        <v>53.9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35">
        <f t="shared" si="3"/>
        <v>53.9</v>
      </c>
      <c r="R22" s="22"/>
    </row>
    <row r="23" spans="1:18" ht="12.75" customHeight="1" x14ac:dyDescent="0.2">
      <c r="A23" s="1" t="s">
        <v>15</v>
      </c>
      <c r="B23" s="13">
        <v>0</v>
      </c>
      <c r="C23" s="13">
        <v>69.3</v>
      </c>
      <c r="D23" s="14"/>
      <c r="E23" s="25">
        <f t="shared" si="2"/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35">
        <f t="shared" si="3"/>
        <v>0</v>
      </c>
      <c r="R23" s="22"/>
    </row>
    <row r="24" spans="1:18" ht="12.75" customHeight="1" x14ac:dyDescent="0.2">
      <c r="A24" s="1" t="s">
        <v>16</v>
      </c>
      <c r="B24" s="13">
        <v>900</v>
      </c>
      <c r="C24" s="13">
        <v>225</v>
      </c>
      <c r="D24" s="14"/>
      <c r="E24" s="25">
        <f t="shared" si="2"/>
        <v>900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5">
        <f t="shared" si="3"/>
        <v>900</v>
      </c>
      <c r="R24" s="22"/>
    </row>
    <row r="25" spans="1:18" ht="12.75" customHeight="1" x14ac:dyDescent="0.2">
      <c r="A25" s="1" t="s">
        <v>17</v>
      </c>
      <c r="B25" s="13">
        <v>4500</v>
      </c>
      <c r="C25" s="13">
        <v>1125</v>
      </c>
      <c r="D25" s="14"/>
      <c r="E25" s="25">
        <f t="shared" si="2"/>
        <v>4500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35">
        <f t="shared" si="3"/>
        <v>4500</v>
      </c>
      <c r="R25" s="22"/>
    </row>
    <row r="26" spans="1:18" ht="12.75" customHeight="1" x14ac:dyDescent="0.2">
      <c r="A26" s="1" t="s">
        <v>18</v>
      </c>
      <c r="B26" s="13">
        <v>331.1</v>
      </c>
      <c r="C26" s="13">
        <v>260.14999999999998</v>
      </c>
      <c r="D26" s="14"/>
      <c r="E26" s="25">
        <f t="shared" si="2"/>
        <v>331.1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5">
        <f t="shared" si="3"/>
        <v>331.1</v>
      </c>
      <c r="R26" s="22"/>
    </row>
    <row r="27" spans="1:18" ht="12.75" customHeight="1" x14ac:dyDescent="0.2">
      <c r="A27" s="1" t="s">
        <v>19</v>
      </c>
      <c r="B27" s="13">
        <v>559.85</v>
      </c>
      <c r="C27" s="13">
        <v>241.71250000000001</v>
      </c>
      <c r="D27" s="14"/>
      <c r="E27" s="25">
        <f t="shared" si="2"/>
        <v>559.85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35">
        <f t="shared" si="3"/>
        <v>559.85</v>
      </c>
      <c r="R27" s="22"/>
    </row>
    <row r="28" spans="1:18" ht="12.75" customHeight="1" x14ac:dyDescent="0.2">
      <c r="A28" s="1" t="s">
        <v>20</v>
      </c>
      <c r="B28" s="13">
        <v>75.900000000000006</v>
      </c>
      <c r="C28" s="13">
        <v>392.13</v>
      </c>
      <c r="D28" s="14"/>
      <c r="E28" s="25">
        <f t="shared" si="2"/>
        <v>75.900000000000006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5">
        <f t="shared" si="3"/>
        <v>75.900000000000006</v>
      </c>
      <c r="R28" s="22"/>
    </row>
    <row r="29" spans="1:18" ht="12.75" customHeight="1" x14ac:dyDescent="0.2">
      <c r="A29" s="1" t="s">
        <v>21</v>
      </c>
      <c r="B29" s="13">
        <v>0</v>
      </c>
      <c r="C29" s="13">
        <v>49.625</v>
      </c>
      <c r="D29" s="14"/>
      <c r="E29" s="25">
        <f t="shared" si="2"/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5">
        <f t="shared" si="3"/>
        <v>0</v>
      </c>
      <c r="R29" s="22"/>
    </row>
    <row r="30" spans="1:18" ht="12.75" customHeight="1" x14ac:dyDescent="0.2">
      <c r="A30" s="1" t="s">
        <v>22</v>
      </c>
      <c r="B30" s="13">
        <v>0</v>
      </c>
      <c r="C30" s="13">
        <v>1532.8125</v>
      </c>
      <c r="D30" s="14"/>
      <c r="E30" s="25">
        <f t="shared" si="2"/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5">
        <f t="shared" si="3"/>
        <v>0</v>
      </c>
      <c r="R30" s="22"/>
    </row>
    <row r="31" spans="1:18" ht="12.75" customHeight="1" x14ac:dyDescent="0.2">
      <c r="A31" s="1" t="s">
        <v>23</v>
      </c>
      <c r="B31" s="13">
        <v>0</v>
      </c>
      <c r="C31" s="13">
        <v>52.347499999999997</v>
      </c>
      <c r="D31" s="14"/>
      <c r="E31" s="25">
        <f t="shared" si="2"/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5">
        <f t="shared" si="3"/>
        <v>0</v>
      </c>
      <c r="R31" s="22"/>
    </row>
    <row r="32" spans="1:18" ht="12.75" customHeight="1" x14ac:dyDescent="0.2">
      <c r="A32" s="1" t="s">
        <v>24</v>
      </c>
      <c r="B32" s="13">
        <v>0</v>
      </c>
      <c r="C32" s="13">
        <v>127.08750000000001</v>
      </c>
      <c r="D32" s="14"/>
      <c r="E32" s="25">
        <f t="shared" si="2"/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5">
        <f t="shared" si="3"/>
        <v>0</v>
      </c>
      <c r="R32" s="22"/>
    </row>
    <row r="33" spans="1:18" ht="12.75" customHeight="1" x14ac:dyDescent="0.2">
      <c r="A33" s="1" t="s">
        <v>25</v>
      </c>
      <c r="B33" s="13">
        <v>0</v>
      </c>
      <c r="C33" s="13">
        <v>10050</v>
      </c>
      <c r="D33" s="14"/>
      <c r="E33" s="25">
        <v>10000</v>
      </c>
      <c r="F33" s="25">
        <v>10000</v>
      </c>
      <c r="G33" s="25">
        <v>10000</v>
      </c>
      <c r="H33" s="25">
        <v>10000</v>
      </c>
      <c r="I33" s="25">
        <v>10000</v>
      </c>
      <c r="J33" s="25">
        <v>10000</v>
      </c>
      <c r="K33" s="25">
        <v>10000</v>
      </c>
      <c r="L33" s="25">
        <v>10000</v>
      </c>
      <c r="M33" s="25">
        <v>10000</v>
      </c>
      <c r="N33" s="25">
        <v>10000</v>
      </c>
      <c r="O33" s="25">
        <v>10000</v>
      </c>
      <c r="P33" s="25">
        <v>10000</v>
      </c>
      <c r="Q33" s="35">
        <f t="shared" si="3"/>
        <v>120000</v>
      </c>
      <c r="R33" s="22"/>
    </row>
    <row r="34" spans="1:18" ht="12.75" customHeight="1" x14ac:dyDescent="0.2">
      <c r="A34" s="1" t="s">
        <v>41</v>
      </c>
      <c r="B34" s="13">
        <v>0</v>
      </c>
      <c r="C34" s="13">
        <f>+C33*0.095</f>
        <v>954.75</v>
      </c>
      <c r="D34" s="14"/>
      <c r="E34" s="25">
        <f>+E33*0.095</f>
        <v>950</v>
      </c>
      <c r="F34" s="25">
        <f t="shared" ref="F34:P34" si="4">+F33*0.095</f>
        <v>950</v>
      </c>
      <c r="G34" s="25">
        <f t="shared" si="4"/>
        <v>950</v>
      </c>
      <c r="H34" s="25">
        <f t="shared" si="4"/>
        <v>950</v>
      </c>
      <c r="I34" s="25">
        <f t="shared" si="4"/>
        <v>950</v>
      </c>
      <c r="J34" s="25">
        <f t="shared" si="4"/>
        <v>950</v>
      </c>
      <c r="K34" s="25">
        <f t="shared" si="4"/>
        <v>950</v>
      </c>
      <c r="L34" s="25">
        <f t="shared" si="4"/>
        <v>950</v>
      </c>
      <c r="M34" s="25">
        <f t="shared" si="4"/>
        <v>950</v>
      </c>
      <c r="N34" s="25">
        <f t="shared" si="4"/>
        <v>950</v>
      </c>
      <c r="O34" s="25">
        <f t="shared" si="4"/>
        <v>950</v>
      </c>
      <c r="P34" s="25">
        <f t="shared" si="4"/>
        <v>950</v>
      </c>
      <c r="Q34" s="35">
        <f t="shared" si="3"/>
        <v>11400</v>
      </c>
      <c r="R34" s="22"/>
    </row>
    <row r="35" spans="1:18" ht="12.75" customHeight="1" x14ac:dyDescent="0.2">
      <c r="A35" s="1" t="s">
        <v>26</v>
      </c>
      <c r="B35" s="13">
        <v>0</v>
      </c>
      <c r="C35" s="13">
        <v>-2260.5</v>
      </c>
      <c r="D35" s="14"/>
      <c r="E35" s="25">
        <v>-2260.5</v>
      </c>
      <c r="F35" s="25">
        <v>-2260.5</v>
      </c>
      <c r="G35" s="25">
        <v>-2260.5</v>
      </c>
      <c r="H35" s="25">
        <v>-2260.5</v>
      </c>
      <c r="I35" s="25">
        <v>-2260.5</v>
      </c>
      <c r="J35" s="25">
        <v>-2260.5</v>
      </c>
      <c r="K35" s="25">
        <v>-2260.5</v>
      </c>
      <c r="L35" s="25">
        <v>-2260.5</v>
      </c>
      <c r="M35" s="25">
        <v>-2260.5</v>
      </c>
      <c r="N35" s="25">
        <v>-2260.5</v>
      </c>
      <c r="O35" s="25">
        <v>-2260.5</v>
      </c>
      <c r="P35" s="25">
        <v>-2260.5</v>
      </c>
      <c r="Q35" s="35">
        <f t="shared" si="3"/>
        <v>-27126</v>
      </c>
      <c r="R35" s="22"/>
    </row>
    <row r="36" spans="1:18" ht="12.75" customHeight="1" x14ac:dyDescent="0.2">
      <c r="A36" s="1"/>
      <c r="B36" s="13"/>
      <c r="C36" s="13"/>
      <c r="D36" s="1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35"/>
      <c r="R36" s="22"/>
    </row>
    <row r="37" spans="1:18" ht="12.75" customHeight="1" x14ac:dyDescent="0.2">
      <c r="A37" s="1"/>
      <c r="B37" s="13"/>
      <c r="C37" s="13"/>
      <c r="D37" s="14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6"/>
      <c r="R37" s="22"/>
    </row>
    <row r="38" spans="1:18" ht="12.75" customHeight="1" x14ac:dyDescent="0.2">
      <c r="A38" s="18" t="s">
        <v>27</v>
      </c>
      <c r="B38" s="16">
        <f>SUM(B19:B35)</f>
        <v>6720.75</v>
      </c>
      <c r="C38" s="16">
        <f>SUM(C19:C35)</f>
        <v>13017.79</v>
      </c>
      <c r="D38" s="14"/>
      <c r="E38" s="27">
        <f t="shared" ref="E38:Q38" si="5">SUM(E19:E35)</f>
        <v>15410.25</v>
      </c>
      <c r="F38" s="27">
        <f t="shared" si="5"/>
        <v>8689.5</v>
      </c>
      <c r="G38" s="27">
        <f t="shared" si="5"/>
        <v>8689.5</v>
      </c>
      <c r="H38" s="27">
        <f t="shared" si="5"/>
        <v>8689.5</v>
      </c>
      <c r="I38" s="27">
        <f t="shared" si="5"/>
        <v>8689.5</v>
      </c>
      <c r="J38" s="27">
        <f t="shared" si="5"/>
        <v>8689.5</v>
      </c>
      <c r="K38" s="27">
        <f t="shared" si="5"/>
        <v>8689.5</v>
      </c>
      <c r="L38" s="27">
        <f t="shared" si="5"/>
        <v>8689.5</v>
      </c>
      <c r="M38" s="27">
        <f t="shared" si="5"/>
        <v>8689.5</v>
      </c>
      <c r="N38" s="27">
        <f t="shared" si="5"/>
        <v>8689.5</v>
      </c>
      <c r="O38" s="27">
        <f t="shared" si="5"/>
        <v>8689.5</v>
      </c>
      <c r="P38" s="27">
        <f t="shared" si="5"/>
        <v>8689.5</v>
      </c>
      <c r="Q38" s="37">
        <f t="shared" si="5"/>
        <v>110994.75</v>
      </c>
      <c r="R38" s="22"/>
    </row>
    <row r="39" spans="1:18" ht="12.75" customHeight="1" x14ac:dyDescent="0.2">
      <c r="A39" s="8"/>
      <c r="B39" s="15"/>
      <c r="C39" s="15"/>
      <c r="D39" s="2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35"/>
      <c r="R39" s="22"/>
    </row>
    <row r="40" spans="1:18" ht="12.75" customHeight="1" x14ac:dyDescent="0.2">
      <c r="A40" s="18" t="s">
        <v>28</v>
      </c>
      <c r="B40" s="16">
        <f>(0+(B16))-(0+(B38))</f>
        <v>471.30000000000018</v>
      </c>
      <c r="C40" s="16">
        <f>(0+(C16))-(0+(C38))</f>
        <v>-4576.1275000000005</v>
      </c>
      <c r="D40" s="14"/>
      <c r="E40" s="27">
        <f>(0+(E16))-(0+(E38))</f>
        <v>-8218.2000000000007</v>
      </c>
      <c r="F40" s="27">
        <f t="shared" ref="F40:Q40" si="6">(0+(F16))-(0+(F38))</f>
        <v>1310.5</v>
      </c>
      <c r="G40" s="27">
        <f t="shared" si="6"/>
        <v>310.5</v>
      </c>
      <c r="H40" s="27">
        <f t="shared" si="6"/>
        <v>-689.5</v>
      </c>
      <c r="I40" s="27">
        <f t="shared" si="6"/>
        <v>-3689.5</v>
      </c>
      <c r="J40" s="27">
        <f t="shared" si="6"/>
        <v>-3689.5</v>
      </c>
      <c r="K40" s="27">
        <f t="shared" si="6"/>
        <v>-1689.5</v>
      </c>
      <c r="L40" s="27">
        <f t="shared" si="6"/>
        <v>-1689.5</v>
      </c>
      <c r="M40" s="27">
        <f t="shared" si="6"/>
        <v>3310.5</v>
      </c>
      <c r="N40" s="27">
        <f t="shared" si="6"/>
        <v>4310.5</v>
      </c>
      <c r="O40" s="27">
        <f t="shared" si="6"/>
        <v>6310.5</v>
      </c>
      <c r="P40" s="27">
        <f t="shared" si="6"/>
        <v>8310.5</v>
      </c>
      <c r="Q40" s="37">
        <f t="shared" si="6"/>
        <v>4197.3000000000029</v>
      </c>
      <c r="R40" s="22"/>
    </row>
    <row r="41" spans="1:18" ht="12.75" customHeight="1" x14ac:dyDescent="0.2">
      <c r="A41" s="8"/>
      <c r="B41" s="15"/>
      <c r="C41" s="15"/>
      <c r="D41" s="2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5"/>
      <c r="R41" s="22"/>
    </row>
    <row r="42" spans="1:18" ht="12.75" customHeight="1" x14ac:dyDescent="0.2">
      <c r="A42" s="3" t="s">
        <v>29</v>
      </c>
      <c r="B42" s="15"/>
      <c r="C42" s="15"/>
      <c r="D42" s="2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35"/>
      <c r="R42" s="22"/>
    </row>
    <row r="43" spans="1:18" ht="12.75" customHeight="1" x14ac:dyDescent="0.2">
      <c r="A43" s="1" t="s">
        <v>30</v>
      </c>
      <c r="B43" s="13">
        <v>-6930</v>
      </c>
      <c r="C43" s="13">
        <v>-1938.75</v>
      </c>
      <c r="D43" s="14"/>
      <c r="E43" s="25">
        <f t="shared" ref="E43:E46" si="7">+B43</f>
        <v>-6930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35">
        <f t="shared" ref="Q43:Q47" si="8">SUM(E43:P43)</f>
        <v>-6930</v>
      </c>
      <c r="R43" s="22"/>
    </row>
    <row r="44" spans="1:18" ht="12.75" customHeight="1" x14ac:dyDescent="0.2">
      <c r="A44" s="1" t="s">
        <v>31</v>
      </c>
      <c r="B44" s="13">
        <v>0</v>
      </c>
      <c r="C44" s="13">
        <v>206.25</v>
      </c>
      <c r="D44" s="14"/>
      <c r="E44" s="25">
        <f t="shared" si="7"/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35">
        <f t="shared" si="8"/>
        <v>0</v>
      </c>
      <c r="R44" s="22"/>
    </row>
    <row r="45" spans="1:18" ht="12.75" customHeight="1" x14ac:dyDescent="0.2">
      <c r="A45" s="1" t="s">
        <v>42</v>
      </c>
      <c r="B45" s="13"/>
      <c r="C45" s="13"/>
      <c r="D45" s="14"/>
      <c r="E45" s="25">
        <f t="shared" si="7"/>
        <v>0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35">
        <f t="shared" si="8"/>
        <v>0</v>
      </c>
      <c r="R45" s="22"/>
    </row>
    <row r="46" spans="1:18" ht="12.75" customHeight="1" x14ac:dyDescent="0.2">
      <c r="A46" s="1" t="s">
        <v>43</v>
      </c>
      <c r="B46" s="13"/>
      <c r="C46" s="13"/>
      <c r="D46" s="14"/>
      <c r="E46" s="25">
        <f t="shared" si="7"/>
        <v>0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35">
        <f t="shared" si="8"/>
        <v>0</v>
      </c>
      <c r="R46" s="22"/>
    </row>
    <row r="47" spans="1:18" ht="12.75" customHeight="1" x14ac:dyDescent="0.2">
      <c r="A47" s="1" t="s">
        <v>45</v>
      </c>
      <c r="B47" s="13"/>
      <c r="C47" s="13"/>
      <c r="D47" s="14"/>
      <c r="E47" s="25">
        <v>50000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35">
        <f t="shared" si="8"/>
        <v>50000</v>
      </c>
      <c r="R47" s="22"/>
    </row>
    <row r="48" spans="1:18" ht="12.75" customHeight="1" x14ac:dyDescent="0.2">
      <c r="A48" s="1" t="s">
        <v>44</v>
      </c>
      <c r="B48" s="13"/>
      <c r="C48" s="13"/>
      <c r="D48" s="14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36"/>
      <c r="R48" s="22"/>
    </row>
    <row r="49" spans="1:18" ht="12.75" customHeight="1" x14ac:dyDescent="0.2">
      <c r="A49" s="18" t="s">
        <v>32</v>
      </c>
      <c r="B49" s="16">
        <f>SUM(B43:B48)</f>
        <v>-6930</v>
      </c>
      <c r="C49" s="16">
        <f>SUM(C43:C48)</f>
        <v>-1732.5</v>
      </c>
      <c r="D49" s="14"/>
      <c r="E49" s="27">
        <f>SUM(E43:E48)</f>
        <v>43070</v>
      </c>
      <c r="F49" s="27">
        <f t="shared" ref="F49:Q49" si="9">SUM(F43:F48)</f>
        <v>0</v>
      </c>
      <c r="G49" s="27">
        <f t="shared" si="9"/>
        <v>0</v>
      </c>
      <c r="H49" s="27">
        <f t="shared" si="9"/>
        <v>0</v>
      </c>
      <c r="I49" s="27">
        <f t="shared" si="9"/>
        <v>0</v>
      </c>
      <c r="J49" s="27">
        <f t="shared" si="9"/>
        <v>0</v>
      </c>
      <c r="K49" s="27">
        <f t="shared" si="9"/>
        <v>0</v>
      </c>
      <c r="L49" s="27">
        <f t="shared" si="9"/>
        <v>0</v>
      </c>
      <c r="M49" s="27">
        <f t="shared" si="9"/>
        <v>0</v>
      </c>
      <c r="N49" s="27">
        <f t="shared" si="9"/>
        <v>0</v>
      </c>
      <c r="O49" s="27">
        <f t="shared" si="9"/>
        <v>0</v>
      </c>
      <c r="P49" s="27">
        <f t="shared" si="9"/>
        <v>0</v>
      </c>
      <c r="Q49" s="37">
        <f t="shared" si="9"/>
        <v>43070</v>
      </c>
      <c r="R49" s="22"/>
    </row>
    <row r="50" spans="1:18" ht="12.75" customHeight="1" thickBot="1" x14ac:dyDescent="0.25">
      <c r="A50" s="18" t="s">
        <v>33</v>
      </c>
      <c r="B50" s="17">
        <f>(0+(B40)+(B49)+(0))-(0)</f>
        <v>-6458.7</v>
      </c>
      <c r="C50" s="17">
        <f>(0+(C40)+(C49)+(0))-(0)</f>
        <v>-6308.6275000000005</v>
      </c>
      <c r="D50" s="14"/>
      <c r="E50" s="28">
        <f>(0+(E40)+(E49)+(0))-(0)</f>
        <v>34851.800000000003</v>
      </c>
      <c r="F50" s="28">
        <f t="shared" ref="F50:Q50" si="10">(0+(F40)+(F49)+(0))-(0)</f>
        <v>1310.5</v>
      </c>
      <c r="G50" s="28">
        <f t="shared" si="10"/>
        <v>310.5</v>
      </c>
      <c r="H50" s="28">
        <f t="shared" si="10"/>
        <v>-689.5</v>
      </c>
      <c r="I50" s="28">
        <f t="shared" si="10"/>
        <v>-3689.5</v>
      </c>
      <c r="J50" s="28">
        <f t="shared" si="10"/>
        <v>-3689.5</v>
      </c>
      <c r="K50" s="28">
        <f t="shared" si="10"/>
        <v>-1689.5</v>
      </c>
      <c r="L50" s="28">
        <f t="shared" si="10"/>
        <v>-1689.5</v>
      </c>
      <c r="M50" s="28">
        <f t="shared" si="10"/>
        <v>3310.5</v>
      </c>
      <c r="N50" s="28">
        <f t="shared" si="10"/>
        <v>4310.5</v>
      </c>
      <c r="O50" s="28">
        <f t="shared" si="10"/>
        <v>6310.5</v>
      </c>
      <c r="P50" s="28">
        <f t="shared" si="10"/>
        <v>8310.5</v>
      </c>
      <c r="Q50" s="38">
        <f t="shared" si="10"/>
        <v>47267.3</v>
      </c>
      <c r="R50" s="22"/>
    </row>
    <row r="51" spans="1:18" ht="12.75" customHeight="1" thickTop="1" x14ac:dyDescent="0.2">
      <c r="A51" s="8"/>
      <c r="B51" s="15"/>
      <c r="C51" s="15"/>
      <c r="D51" s="2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2"/>
    </row>
    <row r="52" spans="1:18" ht="12.75" customHeight="1" x14ac:dyDescent="0.2">
      <c r="A52" s="3" t="s">
        <v>34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2"/>
    </row>
    <row r="53" spans="1:18" ht="12.75" customHeight="1" x14ac:dyDescent="0.2">
      <c r="A53" s="1" t="s">
        <v>35</v>
      </c>
      <c r="B53" s="1">
        <v>4255.3999999999996</v>
      </c>
      <c r="C53" s="1"/>
      <c r="D53" s="2"/>
      <c r="E53" s="25">
        <f>+B53</f>
        <v>4255.3999999999996</v>
      </c>
      <c r="F53" s="25">
        <f>+E55</f>
        <v>39107.200000000004</v>
      </c>
      <c r="G53" s="25">
        <f t="shared" ref="G53:P53" si="11">+F55</f>
        <v>40417.700000000004</v>
      </c>
      <c r="H53" s="25">
        <f t="shared" si="11"/>
        <v>40728.200000000004</v>
      </c>
      <c r="I53" s="25">
        <f t="shared" si="11"/>
        <v>40038.700000000004</v>
      </c>
      <c r="J53" s="25">
        <f t="shared" si="11"/>
        <v>36349.200000000004</v>
      </c>
      <c r="K53" s="25">
        <f t="shared" si="11"/>
        <v>32659.700000000004</v>
      </c>
      <c r="L53" s="25">
        <f t="shared" si="11"/>
        <v>30970.200000000004</v>
      </c>
      <c r="M53" s="25">
        <f t="shared" si="11"/>
        <v>29280.700000000004</v>
      </c>
      <c r="N53" s="25">
        <f t="shared" si="11"/>
        <v>32591.200000000004</v>
      </c>
      <c r="O53" s="25">
        <f t="shared" si="11"/>
        <v>36901.700000000004</v>
      </c>
      <c r="P53" s="25">
        <f t="shared" si="11"/>
        <v>43212.200000000004</v>
      </c>
      <c r="Q53" s="25"/>
      <c r="R53" s="22"/>
    </row>
    <row r="54" spans="1:18" ht="12.75" customHeight="1" x14ac:dyDescent="0.2">
      <c r="A54" s="1" t="s">
        <v>36</v>
      </c>
      <c r="B54" s="1">
        <f>B50</f>
        <v>-6458.7</v>
      </c>
      <c r="C54" s="1"/>
      <c r="D54" s="2"/>
      <c r="E54" s="25">
        <f>+E50</f>
        <v>34851.800000000003</v>
      </c>
      <c r="F54" s="25">
        <f>+F50</f>
        <v>1310.5</v>
      </c>
      <c r="G54" s="25">
        <f t="shared" ref="G54:P54" si="12">+G50</f>
        <v>310.5</v>
      </c>
      <c r="H54" s="25">
        <f t="shared" si="12"/>
        <v>-689.5</v>
      </c>
      <c r="I54" s="25">
        <f t="shared" si="12"/>
        <v>-3689.5</v>
      </c>
      <c r="J54" s="25">
        <f t="shared" si="12"/>
        <v>-3689.5</v>
      </c>
      <c r="K54" s="25">
        <f t="shared" si="12"/>
        <v>-1689.5</v>
      </c>
      <c r="L54" s="25">
        <f t="shared" si="12"/>
        <v>-1689.5</v>
      </c>
      <c r="M54" s="25">
        <f t="shared" si="12"/>
        <v>3310.5</v>
      </c>
      <c r="N54" s="25">
        <f t="shared" si="12"/>
        <v>4310.5</v>
      </c>
      <c r="O54" s="25">
        <f t="shared" si="12"/>
        <v>6310.5</v>
      </c>
      <c r="P54" s="25">
        <f t="shared" si="12"/>
        <v>8310.5</v>
      </c>
      <c r="Q54" s="29"/>
      <c r="R54" s="22"/>
    </row>
    <row r="55" spans="1:18" ht="12.75" customHeight="1" thickBot="1" x14ac:dyDescent="0.25">
      <c r="A55" s="1" t="s">
        <v>37</v>
      </c>
      <c r="B55" s="1">
        <f>B53+B54</f>
        <v>-2203.3000000000002</v>
      </c>
      <c r="C55" s="1"/>
      <c r="D55" s="2"/>
      <c r="E55" s="30">
        <f>+E53+E54</f>
        <v>39107.200000000004</v>
      </c>
      <c r="F55" s="30">
        <f t="shared" ref="F55:Q55" si="13">+F53+F54</f>
        <v>40417.700000000004</v>
      </c>
      <c r="G55" s="30">
        <f t="shared" ref="G55" si="14">+G53+G54</f>
        <v>40728.200000000004</v>
      </c>
      <c r="H55" s="30">
        <f t="shared" ref="H55" si="15">+H53+H54</f>
        <v>40038.700000000004</v>
      </c>
      <c r="I55" s="30">
        <f t="shared" ref="I55" si="16">+I53+I54</f>
        <v>36349.200000000004</v>
      </c>
      <c r="J55" s="30">
        <f t="shared" ref="J55" si="17">+J53+J54</f>
        <v>32659.700000000004</v>
      </c>
      <c r="K55" s="30">
        <f t="shared" ref="K55" si="18">+K53+K54</f>
        <v>30970.200000000004</v>
      </c>
      <c r="L55" s="30">
        <f t="shared" ref="L55" si="19">+L53+L54</f>
        <v>29280.700000000004</v>
      </c>
      <c r="M55" s="30">
        <f t="shared" ref="M55" si="20">+M53+M54</f>
        <v>32591.200000000004</v>
      </c>
      <c r="N55" s="30">
        <f t="shared" ref="N55" si="21">+N53+N54</f>
        <v>36901.700000000004</v>
      </c>
      <c r="O55" s="30">
        <f t="shared" ref="O55" si="22">+O53+O54</f>
        <v>43212.200000000004</v>
      </c>
      <c r="P55" s="30">
        <f t="shared" ref="P55" si="23">+P53+P54</f>
        <v>51522.700000000004</v>
      </c>
      <c r="Q55" s="29"/>
      <c r="R55" s="22"/>
    </row>
    <row r="56" spans="1:18" ht="12.75" customHeight="1" thickTop="1" x14ac:dyDescent="0.2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9"/>
      <c r="R56" s="22"/>
    </row>
    <row r="57" spans="1:18" ht="12.75" customHeight="1" x14ac:dyDescent="0.2"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31"/>
    </row>
    <row r="58" spans="1:18" ht="12.75" customHeight="1" x14ac:dyDescent="0.2"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18" ht="12.75" customHeight="1" x14ac:dyDescent="0.2"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</sheetData>
  <mergeCells count="5">
    <mergeCell ref="A1:C1"/>
    <mergeCell ref="A2:C2"/>
    <mergeCell ref="A3:C3"/>
    <mergeCell ref="A4:C4"/>
    <mergeCell ref="E6:Q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Aleixo</dc:creator>
  <cp:lastModifiedBy>Luis Aleixo</cp:lastModifiedBy>
  <dcterms:created xsi:type="dcterms:W3CDTF">2020-04-06T07:59:05Z</dcterms:created>
  <dcterms:modified xsi:type="dcterms:W3CDTF">2020-04-06T08:29:47Z</dcterms:modified>
</cp:coreProperties>
</file>